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ECTIONS\SECTIONS\LOCAL\2020-2021\Budget\"/>
    </mc:Choice>
  </mc:AlternateContent>
  <xr:revisionPtr revIDLastSave="0" documentId="13_ncr:1_{6D942C94-E0D1-44E3-ACB3-659CA1A963A2}" xr6:coauthVersionLast="45" xr6:coauthVersionMax="45" xr10:uidLastSave="{00000000-0000-0000-0000-000000000000}"/>
  <bookViews>
    <workbookView xWindow="0" yWindow="600" windowWidth="20490" windowHeight="10920" xr2:uid="{44E80BC6-2700-4D60-89B7-7A7484E373D6}"/>
  </bookViews>
  <sheets>
    <sheet name="Local Government Section-F" sheetId="1" r:id="rId1"/>
    <sheet name="Sheet1" sheetId="2" r:id="rId2"/>
  </sheets>
  <definedNames>
    <definedName name="_xlnm.Print_Titles" localSheetId="0">'Local Government Section-F'!$3:$5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1" l="1"/>
  <c r="I53" i="1" l="1"/>
  <c r="H53" i="1"/>
  <c r="G53" i="1"/>
  <c r="F53" i="1"/>
  <c r="E53" i="1"/>
  <c r="D53" i="1"/>
  <c r="C53" i="1"/>
  <c r="B53" i="1"/>
  <c r="I50" i="1"/>
  <c r="H50" i="1"/>
  <c r="G50" i="1"/>
  <c r="F50" i="1"/>
  <c r="E50" i="1"/>
  <c r="D50" i="1"/>
  <c r="C50" i="1"/>
  <c r="B50" i="1"/>
  <c r="I45" i="1"/>
  <c r="H45" i="1"/>
  <c r="G45" i="1"/>
  <c r="F45" i="1"/>
  <c r="E45" i="1"/>
  <c r="D45" i="1"/>
  <c r="B45" i="1"/>
  <c r="C44" i="1"/>
  <c r="C42" i="1"/>
  <c r="C39" i="1"/>
  <c r="C45" i="1" s="1"/>
  <c r="C55" i="1" s="1"/>
  <c r="I34" i="1"/>
  <c r="H34" i="1"/>
  <c r="G34" i="1"/>
  <c r="F34" i="1"/>
  <c r="E34" i="1"/>
  <c r="D34" i="1"/>
  <c r="C34" i="1"/>
  <c r="B34" i="1"/>
  <c r="I29" i="1"/>
  <c r="H29" i="1"/>
  <c r="G29" i="1"/>
  <c r="F29" i="1"/>
  <c r="E29" i="1"/>
  <c r="D29" i="1"/>
  <c r="C29" i="1"/>
  <c r="B29" i="1"/>
  <c r="I25" i="1"/>
  <c r="H25" i="1"/>
  <c r="G25" i="1"/>
  <c r="F25" i="1"/>
  <c r="E25" i="1"/>
  <c r="D25" i="1"/>
  <c r="C25" i="1"/>
  <c r="B25" i="1"/>
  <c r="I16" i="1"/>
  <c r="H16" i="1"/>
  <c r="F16" i="1"/>
  <c r="E16" i="1"/>
  <c r="D16" i="1"/>
  <c r="C16" i="1"/>
  <c r="B16" i="1"/>
  <c r="I13" i="1"/>
  <c r="H13" i="1"/>
  <c r="F13" i="1"/>
  <c r="E13" i="1"/>
  <c r="D13" i="1"/>
  <c r="C13" i="1"/>
  <c r="B13" i="1"/>
  <c r="I8" i="1"/>
  <c r="H8" i="1"/>
  <c r="H18" i="1" s="1"/>
  <c r="F8" i="1"/>
  <c r="E8" i="1"/>
  <c r="D8" i="1"/>
  <c r="C8" i="1"/>
  <c r="B8" i="1"/>
  <c r="I18" i="1" l="1"/>
  <c r="B18" i="1"/>
  <c r="F18" i="1"/>
  <c r="F57" i="1" s="1"/>
  <c r="C18" i="1"/>
  <c r="C57" i="1" s="1"/>
  <c r="H55" i="1"/>
  <c r="H57" i="1" s="1"/>
  <c r="E18" i="1"/>
  <c r="I55" i="1"/>
  <c r="D18" i="1"/>
  <c r="D55" i="1"/>
  <c r="B55" i="1"/>
  <c r="B57" i="1" s="1"/>
  <c r="F55" i="1"/>
  <c r="E55" i="1"/>
  <c r="I57" i="1" l="1"/>
  <c r="I62" i="1" s="1"/>
  <c r="D57" i="1"/>
  <c r="E57" i="1"/>
</calcChain>
</file>

<file path=xl/sharedStrings.xml><?xml version="1.0" encoding="utf-8"?>
<sst xmlns="http://schemas.openxmlformats.org/spreadsheetml/2006/main" count="61" uniqueCount="55">
  <si>
    <t>THE FLORIDA BAR</t>
  </si>
  <si>
    <t>Proposed Budget for Local Government Section</t>
  </si>
  <si>
    <t>Actual</t>
  </si>
  <si>
    <t>Budget</t>
  </si>
  <si>
    <t>FY 15-16</t>
  </si>
  <si>
    <t>BY 15-16</t>
  </si>
  <si>
    <t>FY 16-17</t>
  </si>
  <si>
    <t>BY 16-17</t>
  </si>
  <si>
    <t>FY 17-18</t>
  </si>
  <si>
    <t>BY 17-18</t>
  </si>
  <si>
    <t>FY 18-19</t>
  </si>
  <si>
    <t>BY 18-19</t>
  </si>
  <si>
    <t>3001-Annual Fees</t>
  </si>
  <si>
    <t>3002-Affiliate Fees</t>
  </si>
  <si>
    <t>Total Fee Revenue</t>
  </si>
  <si>
    <t>3351-Sponsorships</t>
  </si>
  <si>
    <t>3391 Section Profit Split</t>
  </si>
  <si>
    <t>3392-Section Differential</t>
  </si>
  <si>
    <t>Other Event Revenue</t>
  </si>
  <si>
    <t>3899-Investment Allocation</t>
  </si>
  <si>
    <t>Non-Operating Income</t>
  </si>
  <si>
    <t>Total Revenue</t>
  </si>
  <si>
    <t>4131-Telephone Expense</t>
  </si>
  <si>
    <t>4133-Internet Service</t>
  </si>
  <si>
    <t>4134-Web Services</t>
  </si>
  <si>
    <t>4301-Photocopying</t>
  </si>
  <si>
    <t>4311-Office Supplies</t>
  </si>
  <si>
    <t>Total Staff &amp; Office Expense</t>
  </si>
  <si>
    <t>5051-Credit Card Fees</t>
  </si>
  <si>
    <t>5131-Production-Outside</t>
  </si>
  <si>
    <t>Total Contract Services</t>
  </si>
  <si>
    <t>5501-Employee Travel</t>
  </si>
  <si>
    <t>5531-Board/Off/Memb Travel</t>
  </si>
  <si>
    <t>5599-Other Travel</t>
  </si>
  <si>
    <t>Total Travel</t>
  </si>
  <si>
    <t>6001-Post 1st Class/Bulk</t>
  </si>
  <si>
    <t>6251-Promotion Sponsorship</t>
  </si>
  <si>
    <t>6301-Mtgs TFB Annual Meeting</t>
  </si>
  <si>
    <t>6311-Mtgs General Meeting</t>
  </si>
  <si>
    <t>6451-Committee Expense</t>
  </si>
  <si>
    <t>6599-Brd/Off Other</t>
  </si>
  <si>
    <t>7001-Grant/Award/Donation</t>
  </si>
  <si>
    <t>7011-Scholarship/Fellowship</t>
  </si>
  <si>
    <t>7999-Other Operating Exp</t>
  </si>
  <si>
    <t>Total Other Expense</t>
  </si>
  <si>
    <t>8021-Section Admin Fee</t>
  </si>
  <si>
    <t>8101-Printing In-House</t>
  </si>
  <si>
    <t>8121-Graphics &amp; Arts</t>
  </si>
  <si>
    <t>Total Admin &amp; Internal Expense</t>
  </si>
  <si>
    <t>9692-Transfer Out-Council of Sections</t>
  </si>
  <si>
    <t>Total InterFund Transfers Out</t>
  </si>
  <si>
    <t>Total Expense</t>
  </si>
  <si>
    <t>Net Income</t>
  </si>
  <si>
    <t>2001-Fund Balance, Beginning</t>
  </si>
  <si>
    <t>Fund Balance,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</si>
</sst>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##,###,##0.;\(###,###,##0.\)"/>
  </numFmts>
  <fonts count="8" x14ac:knownFonts="1">
    <font>
      <sz val="11"/>
      <color rgb="FF000000"/>
      <name val="Calibri"/>
      <family val="2"/>
    </font>
    <font>
      <b/>
      <sz val="8.25"/>
      <color rgb="FF000000"/>
      <name val="Microsoft Sans Serif"/>
      <family val="2"/>
    </font>
    <font>
      <b/>
      <sz val="11"/>
      <color rgb="FF000000"/>
      <name val="Calibri"/>
      <family val="2"/>
    </font>
    <font>
      <sz val="10"/>
      <color rgb="FF000000"/>
      <name val="Microsoft Sans Serif"/>
      <family val="2"/>
    </font>
    <font>
      <sz val="10"/>
      <color indexed="8"/>
      <name val="Microsoft Sans Serif"/>
      <family val="2"/>
    </font>
    <font>
      <b/>
      <sz val="10"/>
      <color rgb="FF000000"/>
      <name val="Microsoft Sans Serif"/>
      <family val="2"/>
    </font>
    <font>
      <b/>
      <sz val="10"/>
      <color indexed="8"/>
      <name val="Microsoft Sans Serif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 style="thick">
        <color rgb="FF0070C0"/>
      </right>
      <top/>
      <bottom style="thin">
        <color rgb="FF000000"/>
      </bottom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 style="thick">
        <color rgb="FF0070C0"/>
      </left>
      <right style="thick">
        <color rgb="FF0070C0"/>
      </right>
      <top/>
      <bottom style="double">
        <color rgb="FF000000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/>
      <diagonal/>
    </border>
  </borders>
  <cellStyleXfs count="2">
    <xf numFmtId="0" fontId="0" fillId="0" borderId="0" applyAlignment="0"/>
    <xf numFmtId="43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6" fillId="0" borderId="1" xfId="0" applyNumberFormat="1" applyFont="1" applyBorder="1" applyAlignment="1">
      <alignment horizontal="right"/>
    </xf>
    <xf numFmtId="37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165" fontId="5" fillId="2" borderId="4" xfId="0" applyNumberFormat="1" applyFont="1" applyFill="1" applyBorder="1" applyAlignment="1">
      <alignment horizontal="right"/>
    </xf>
    <xf numFmtId="37" fontId="5" fillId="2" borderId="6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 horizontal="right"/>
    </xf>
    <xf numFmtId="37" fontId="6" fillId="2" borderId="6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164" fontId="3" fillId="2" borderId="5" xfId="1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9F014-5E99-4073-A3CD-08B6AB8900DB}">
  <dimension ref="A1:I63"/>
  <sheetViews>
    <sheetView tabSelected="1" workbookViewId="0">
      <selection activeCell="M6" sqref="M6"/>
    </sheetView>
  </sheetViews>
  <sheetFormatPr defaultRowHeight="15" x14ac:dyDescent="0.25"/>
  <cols>
    <col min="1" max="1" width="36.5703125" customWidth="1"/>
    <col min="2" max="2" width="10.28515625" customWidth="1"/>
    <col min="3" max="3" width="10.7109375" customWidth="1"/>
    <col min="4" max="4" width="10.28515625" customWidth="1"/>
    <col min="5" max="5" width="10.7109375" customWidth="1"/>
    <col min="6" max="6" width="10.28515625" customWidth="1"/>
    <col min="7" max="7" width="10.7109375" customWidth="1"/>
    <col min="8" max="8" width="10.28515625" customWidth="1"/>
    <col min="9" max="9" width="10.7109375" customWidth="1"/>
  </cols>
  <sheetData>
    <row r="1" spans="1: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9" ht="15.75" thickBot="1" x14ac:dyDescent="0.3"/>
    <row r="4" spans="1:9" ht="15.75" thickTop="1" x14ac:dyDescent="0.25">
      <c r="B4" s="1" t="s">
        <v>2</v>
      </c>
      <c r="C4" s="15" t="s">
        <v>3</v>
      </c>
      <c r="D4" s="1" t="s">
        <v>2</v>
      </c>
      <c r="E4" s="15" t="s">
        <v>3</v>
      </c>
      <c r="F4" s="1" t="s">
        <v>2</v>
      </c>
      <c r="G4" s="15" t="s">
        <v>3</v>
      </c>
      <c r="H4" s="2" t="s">
        <v>2</v>
      </c>
      <c r="I4" s="15" t="s">
        <v>3</v>
      </c>
    </row>
    <row r="5" spans="1:9" x14ac:dyDescent="0.25">
      <c r="B5" s="3" t="s">
        <v>4</v>
      </c>
      <c r="C5" s="16" t="s">
        <v>5</v>
      </c>
      <c r="D5" s="3" t="s">
        <v>6</v>
      </c>
      <c r="E5" s="16" t="s">
        <v>7</v>
      </c>
      <c r="F5" s="3" t="s">
        <v>8</v>
      </c>
      <c r="G5" s="16" t="s">
        <v>9</v>
      </c>
      <c r="H5" s="4" t="s">
        <v>10</v>
      </c>
      <c r="I5" s="16" t="s">
        <v>11</v>
      </c>
    </row>
    <row r="6" spans="1:9" x14ac:dyDescent="0.25">
      <c r="A6" s="5" t="s">
        <v>12</v>
      </c>
      <c r="B6" s="6">
        <v>54915</v>
      </c>
      <c r="C6" s="17">
        <v>54600</v>
      </c>
      <c r="D6" s="6">
        <v>54810</v>
      </c>
      <c r="E6" s="25">
        <v>54600</v>
      </c>
      <c r="F6" s="6">
        <v>57702.5</v>
      </c>
      <c r="G6" s="17">
        <v>54775</v>
      </c>
      <c r="H6" s="6">
        <v>58485</v>
      </c>
      <c r="I6" s="17">
        <v>54810</v>
      </c>
    </row>
    <row r="7" spans="1:9" x14ac:dyDescent="0.25">
      <c r="A7" s="5" t="s">
        <v>13</v>
      </c>
      <c r="B7" s="7">
        <v>400</v>
      </c>
      <c r="C7" s="18">
        <v>120</v>
      </c>
      <c r="D7" s="7">
        <v>440</v>
      </c>
      <c r="E7" s="26">
        <v>200</v>
      </c>
      <c r="F7" s="7">
        <v>520</v>
      </c>
      <c r="G7" s="18">
        <v>320</v>
      </c>
      <c r="H7" s="7">
        <v>680</v>
      </c>
      <c r="I7" s="18">
        <v>480</v>
      </c>
    </row>
    <row r="8" spans="1:9" x14ac:dyDescent="0.25">
      <c r="A8" s="8" t="s">
        <v>14</v>
      </c>
      <c r="B8" s="9">
        <f>SUM(B6:B7)</f>
        <v>55315</v>
      </c>
      <c r="C8" s="19">
        <f t="shared" ref="C8:I8" si="0">SUM(C6:C7)</f>
        <v>54720</v>
      </c>
      <c r="D8" s="9">
        <f>SUM(D6:D7)</f>
        <v>55250</v>
      </c>
      <c r="E8" s="27">
        <f>SUM(E6:E7)</f>
        <v>54800</v>
      </c>
      <c r="F8" s="9">
        <f>SUM(F6:F7)</f>
        <v>58222.5</v>
      </c>
      <c r="G8" s="19">
        <v>55095</v>
      </c>
      <c r="H8" s="9">
        <f>SUM(H6:H7)</f>
        <v>59165</v>
      </c>
      <c r="I8" s="19">
        <f t="shared" si="0"/>
        <v>55290</v>
      </c>
    </row>
    <row r="9" spans="1:9" x14ac:dyDescent="0.25">
      <c r="A9" s="5"/>
      <c r="B9" s="6"/>
      <c r="C9" s="20"/>
      <c r="D9" s="6"/>
      <c r="E9" s="25"/>
      <c r="F9" s="6"/>
      <c r="G9" s="20"/>
      <c r="H9" s="6"/>
      <c r="I9" s="20"/>
    </row>
    <row r="10" spans="1:9" x14ac:dyDescent="0.25">
      <c r="A10" s="5" t="s">
        <v>15</v>
      </c>
      <c r="B10" s="6">
        <v>5000</v>
      </c>
      <c r="C10" s="17">
        <v>5100</v>
      </c>
      <c r="D10" s="6">
        <v>8000</v>
      </c>
      <c r="E10" s="25">
        <v>5000</v>
      </c>
      <c r="F10" s="6">
        <v>7000</v>
      </c>
      <c r="G10" s="17">
        <v>5000</v>
      </c>
      <c r="H10" s="6">
        <v>9000</v>
      </c>
      <c r="I10" s="17">
        <v>5000</v>
      </c>
    </row>
    <row r="11" spans="1:9" x14ac:dyDescent="0.25">
      <c r="A11" s="5" t="s">
        <v>16</v>
      </c>
      <c r="B11" s="6">
        <v>53109.5</v>
      </c>
      <c r="C11" s="17">
        <v>33350</v>
      </c>
      <c r="D11" s="6">
        <v>38581.839999999997</v>
      </c>
      <c r="E11" s="25">
        <v>33350</v>
      </c>
      <c r="F11" s="6">
        <v>26615.65</v>
      </c>
      <c r="G11" s="17">
        <v>33400</v>
      </c>
      <c r="H11" s="6">
        <v>1058.78</v>
      </c>
      <c r="I11" s="17">
        <v>36000</v>
      </c>
    </row>
    <row r="12" spans="1:9" x14ac:dyDescent="0.25">
      <c r="A12" s="5" t="s">
        <v>17</v>
      </c>
      <c r="B12" s="7">
        <v>6492.5</v>
      </c>
      <c r="C12" s="18">
        <v>7000</v>
      </c>
      <c r="D12" s="7">
        <v>4377.75</v>
      </c>
      <c r="E12" s="26">
        <v>8750</v>
      </c>
      <c r="F12" s="7">
        <v>5852.5</v>
      </c>
      <c r="G12" s="18">
        <v>8750</v>
      </c>
      <c r="H12" s="7">
        <v>4727.5</v>
      </c>
      <c r="I12" s="18">
        <v>5705</v>
      </c>
    </row>
    <row r="13" spans="1:9" x14ac:dyDescent="0.25">
      <c r="A13" s="8" t="s">
        <v>18</v>
      </c>
      <c r="B13" s="9">
        <f>SUM(B10:B12)</f>
        <v>64602</v>
      </c>
      <c r="C13" s="19">
        <f t="shared" ref="C13:I13" si="1">SUM(C10:C12)</f>
        <v>45450</v>
      </c>
      <c r="D13" s="9">
        <f>SUM(D10:D12)</f>
        <v>50959.59</v>
      </c>
      <c r="E13" s="27">
        <f>SUM(E10:E12)</f>
        <v>47100</v>
      </c>
      <c r="F13" s="9">
        <f>SUM(F10:F12)</f>
        <v>39468.15</v>
      </c>
      <c r="G13" s="19">
        <v>47150</v>
      </c>
      <c r="H13" s="9">
        <f>SUM(H10:H12)</f>
        <v>14786.28</v>
      </c>
      <c r="I13" s="19">
        <f t="shared" si="1"/>
        <v>46705</v>
      </c>
    </row>
    <row r="14" spans="1:9" x14ac:dyDescent="0.25">
      <c r="A14" s="5"/>
      <c r="B14" s="6"/>
      <c r="C14" s="20"/>
      <c r="D14" s="6"/>
      <c r="E14" s="25"/>
      <c r="F14" s="6"/>
      <c r="G14" s="20"/>
      <c r="H14" s="6"/>
      <c r="I14" s="20"/>
    </row>
    <row r="15" spans="1:9" x14ac:dyDescent="0.25">
      <c r="A15" s="5" t="s">
        <v>19</v>
      </c>
      <c r="B15" s="7">
        <v>-4044.97</v>
      </c>
      <c r="C15" s="18">
        <v>3318</v>
      </c>
      <c r="D15" s="7">
        <v>14283.82</v>
      </c>
      <c r="E15" s="26">
        <v>2900</v>
      </c>
      <c r="F15" s="7">
        <v>9839.9599999999991</v>
      </c>
      <c r="G15" s="18">
        <v>3306</v>
      </c>
      <c r="H15" s="7">
        <v>7614.82</v>
      </c>
      <c r="I15" s="18">
        <v>8622</v>
      </c>
    </row>
    <row r="16" spans="1:9" x14ac:dyDescent="0.25">
      <c r="A16" s="8" t="s">
        <v>20</v>
      </c>
      <c r="B16" s="9">
        <f>SUM(B15:B15)</f>
        <v>-4044.97</v>
      </c>
      <c r="C16" s="19">
        <f t="shared" ref="C16:I16" si="2">SUM(C15:C15)</f>
        <v>3318</v>
      </c>
      <c r="D16" s="9">
        <f>SUM(D15:D15)</f>
        <v>14283.82</v>
      </c>
      <c r="E16" s="27">
        <f>SUM(E15:E15)</f>
        <v>2900</v>
      </c>
      <c r="F16" s="9">
        <f>SUM(F15:F15)</f>
        <v>9839.9599999999991</v>
      </c>
      <c r="G16" s="19">
        <v>3306</v>
      </c>
      <c r="H16" s="9">
        <f>SUM(H15:H15)</f>
        <v>7614.82</v>
      </c>
      <c r="I16" s="19">
        <f t="shared" si="2"/>
        <v>8622</v>
      </c>
    </row>
    <row r="17" spans="1:9" x14ac:dyDescent="0.25">
      <c r="A17" s="5"/>
      <c r="B17" s="7"/>
      <c r="C17" s="21"/>
      <c r="D17" s="7"/>
      <c r="E17" s="26"/>
      <c r="F17" s="7"/>
      <c r="G17" s="21"/>
      <c r="H17" s="7"/>
      <c r="I17" s="21"/>
    </row>
    <row r="18" spans="1:9" x14ac:dyDescent="0.25">
      <c r="A18" s="8" t="s">
        <v>21</v>
      </c>
      <c r="B18" s="11">
        <f>B8+0+B13+0+0+0+0+B16+0</f>
        <v>115872.03</v>
      </c>
      <c r="C18" s="22">
        <f t="shared" ref="C18:I18" si="3">C8+0+C13+0+0+0+0+C16+0</f>
        <v>103488</v>
      </c>
      <c r="D18" s="11">
        <f>D8+0+D13+0+0+0+0+D16+0</f>
        <v>120493.41</v>
      </c>
      <c r="E18" s="28">
        <f>E8+0+E13+0+0+0+0+E16+0</f>
        <v>104800</v>
      </c>
      <c r="F18" s="11">
        <f>F8+0+F13+0+0+0+0+F16+0</f>
        <v>107530.60999999999</v>
      </c>
      <c r="G18" s="22">
        <v>105551</v>
      </c>
      <c r="H18" s="11">
        <f>H8+0+H13+0+0+0+0+H16+0</f>
        <v>81566.100000000006</v>
      </c>
      <c r="I18" s="22">
        <f t="shared" si="3"/>
        <v>110617</v>
      </c>
    </row>
    <row r="19" spans="1:9" x14ac:dyDescent="0.25">
      <c r="A19" s="5"/>
      <c r="B19" s="6"/>
      <c r="C19" s="20"/>
      <c r="D19" s="6"/>
      <c r="E19" s="25"/>
      <c r="F19" s="6"/>
      <c r="G19" s="20"/>
      <c r="H19" s="6"/>
      <c r="I19" s="20"/>
    </row>
    <row r="20" spans="1:9" x14ac:dyDescent="0.25">
      <c r="A20" s="5" t="s">
        <v>22</v>
      </c>
      <c r="B20" s="6">
        <v>1148.77</v>
      </c>
      <c r="C20" s="17">
        <v>850</v>
      </c>
      <c r="D20" s="6">
        <v>879.58</v>
      </c>
      <c r="E20" s="25">
        <v>850</v>
      </c>
      <c r="F20" s="6"/>
      <c r="G20" s="25">
        <v>850</v>
      </c>
      <c r="H20" s="6">
        <v>368.35</v>
      </c>
      <c r="I20" s="17">
        <v>840</v>
      </c>
    </row>
    <row r="21" spans="1:9" x14ac:dyDescent="0.25">
      <c r="A21" s="5" t="s">
        <v>23</v>
      </c>
      <c r="B21" s="6">
        <v>482.95</v>
      </c>
      <c r="C21" s="17">
        <v>600</v>
      </c>
      <c r="D21" s="6">
        <v>293.81</v>
      </c>
      <c r="E21" s="25">
        <v>400</v>
      </c>
      <c r="F21" s="6"/>
      <c r="G21" s="25">
        <v>400</v>
      </c>
      <c r="H21" s="6">
        <v>225.74</v>
      </c>
      <c r="I21" s="17">
        <v>400</v>
      </c>
    </row>
    <row r="22" spans="1:9" x14ac:dyDescent="0.25">
      <c r="A22" s="5" t="s">
        <v>24</v>
      </c>
      <c r="B22" s="6">
        <v>6835</v>
      </c>
      <c r="C22" s="17">
        <v>6840</v>
      </c>
      <c r="D22" s="6">
        <v>8380</v>
      </c>
      <c r="E22" s="25">
        <v>6840</v>
      </c>
      <c r="F22" s="6">
        <v>7436</v>
      </c>
      <c r="G22" s="25">
        <v>6840</v>
      </c>
      <c r="H22" s="6">
        <v>7380</v>
      </c>
      <c r="I22" s="17">
        <v>6840</v>
      </c>
    </row>
    <row r="23" spans="1:9" x14ac:dyDescent="0.25">
      <c r="A23" s="5" t="s">
        <v>25</v>
      </c>
      <c r="B23" s="6">
        <v>62.94</v>
      </c>
      <c r="C23" s="20">
        <v>150</v>
      </c>
      <c r="D23" s="6"/>
      <c r="E23" s="25">
        <v>100</v>
      </c>
      <c r="F23" s="6"/>
      <c r="G23" s="25">
        <v>100</v>
      </c>
      <c r="H23" s="6"/>
      <c r="I23" s="20"/>
    </row>
    <row r="24" spans="1:9" x14ac:dyDescent="0.25">
      <c r="A24" s="5" t="s">
        <v>26</v>
      </c>
      <c r="B24" s="7">
        <v>341.18</v>
      </c>
      <c r="C24" s="21">
        <v>100</v>
      </c>
      <c r="D24" s="7">
        <v>136.11000000000001</v>
      </c>
      <c r="E24" s="26">
        <v>150</v>
      </c>
      <c r="F24" s="7">
        <v>51.07</v>
      </c>
      <c r="G24" s="26">
        <v>300</v>
      </c>
      <c r="H24" s="7">
        <v>32.770000000000003</v>
      </c>
      <c r="I24" s="21"/>
    </row>
    <row r="25" spans="1:9" x14ac:dyDescent="0.25">
      <c r="A25" s="8" t="s">
        <v>27</v>
      </c>
      <c r="B25" s="9">
        <f>SUM(B20:B24)</f>
        <v>8870.84</v>
      </c>
      <c r="C25" s="19">
        <f t="shared" ref="C25:I25" si="4">SUM(C20:C24)</f>
        <v>8540</v>
      </c>
      <c r="D25" s="9">
        <f>SUM(D20:D24)</f>
        <v>9689.5</v>
      </c>
      <c r="E25" s="27">
        <f>SUM(E20:E24)</f>
        <v>8340</v>
      </c>
      <c r="F25" s="9">
        <f>SUM(F20:F24)</f>
        <v>7487.07</v>
      </c>
      <c r="G25" s="27">
        <f>SUM(G20:G24)</f>
        <v>8490</v>
      </c>
      <c r="H25" s="9">
        <f>SUM(H20:H24)</f>
        <v>8006.8600000000006</v>
      </c>
      <c r="I25" s="19">
        <f t="shared" si="4"/>
        <v>8080</v>
      </c>
    </row>
    <row r="26" spans="1:9" x14ac:dyDescent="0.25">
      <c r="A26" s="5"/>
      <c r="B26" s="6"/>
      <c r="C26" s="20"/>
      <c r="D26" s="6"/>
      <c r="E26" s="25"/>
      <c r="F26" s="6"/>
      <c r="G26" s="20"/>
      <c r="H26" s="6"/>
      <c r="I26" s="20"/>
    </row>
    <row r="27" spans="1:9" x14ac:dyDescent="0.25">
      <c r="A27" s="5" t="s">
        <v>28</v>
      </c>
      <c r="B27" s="6">
        <v>16.510000000000002</v>
      </c>
      <c r="C27" s="17">
        <v>0</v>
      </c>
      <c r="D27" s="6">
        <v>16.5</v>
      </c>
      <c r="E27" s="25">
        <v>18</v>
      </c>
      <c r="F27" s="6">
        <v>541.15</v>
      </c>
      <c r="G27" s="25">
        <v>18</v>
      </c>
      <c r="H27" s="6">
        <v>666.08</v>
      </c>
      <c r="I27" s="17">
        <v>18</v>
      </c>
    </row>
    <row r="28" spans="1:9" x14ac:dyDescent="0.25">
      <c r="A28" s="5" t="s">
        <v>29</v>
      </c>
      <c r="B28" s="7">
        <v>12219.24</v>
      </c>
      <c r="C28" s="18">
        <v>12000</v>
      </c>
      <c r="D28" s="7">
        <v>8036.07</v>
      </c>
      <c r="E28" s="26">
        <v>12000</v>
      </c>
      <c r="F28" s="7">
        <v>9519.1299999999992</v>
      </c>
      <c r="G28" s="26">
        <v>12000</v>
      </c>
      <c r="H28" s="7">
        <v>9355.36</v>
      </c>
      <c r="I28" s="18">
        <v>12000</v>
      </c>
    </row>
    <row r="29" spans="1:9" x14ac:dyDescent="0.25">
      <c r="A29" s="8" t="s">
        <v>30</v>
      </c>
      <c r="B29" s="9">
        <f>SUM(B27:B28)</f>
        <v>12235.75</v>
      </c>
      <c r="C29" s="19">
        <f t="shared" ref="C29:I29" si="5">SUM(C27:C28)</f>
        <v>12000</v>
      </c>
      <c r="D29" s="9">
        <f>SUM(D27:D28)</f>
        <v>8052.57</v>
      </c>
      <c r="E29" s="27">
        <f>SUM(E27:E28)</f>
        <v>12018</v>
      </c>
      <c r="F29" s="9">
        <f>SUM(F27:F28)</f>
        <v>10060.279999999999</v>
      </c>
      <c r="G29" s="27">
        <f>SUM(G27:G28)</f>
        <v>12018</v>
      </c>
      <c r="H29" s="9">
        <f>SUM(H27:H28)</f>
        <v>10021.44</v>
      </c>
      <c r="I29" s="19">
        <f t="shared" si="5"/>
        <v>12018</v>
      </c>
    </row>
    <row r="30" spans="1:9" x14ac:dyDescent="0.25">
      <c r="A30" s="5"/>
      <c r="B30" s="6"/>
      <c r="C30" s="20"/>
      <c r="D30" s="6"/>
      <c r="E30" s="25"/>
      <c r="F30" s="6"/>
      <c r="G30" s="25"/>
      <c r="H30" s="6"/>
      <c r="I30" s="20"/>
    </row>
    <row r="31" spans="1:9" x14ac:dyDescent="0.25">
      <c r="A31" s="5" t="s">
        <v>31</v>
      </c>
      <c r="B31" s="6">
        <v>1182.6400000000001</v>
      </c>
      <c r="C31" s="17">
        <v>2721</v>
      </c>
      <c r="D31" s="6">
        <v>1000.58</v>
      </c>
      <c r="E31" s="25">
        <v>2879</v>
      </c>
      <c r="F31" s="6">
        <v>2685.82</v>
      </c>
      <c r="G31" s="25">
        <v>2852</v>
      </c>
      <c r="H31" s="6">
        <v>2427.87</v>
      </c>
      <c r="I31" s="17">
        <v>2276</v>
      </c>
    </row>
    <row r="32" spans="1:9" x14ac:dyDescent="0.25">
      <c r="A32" s="5" t="s">
        <v>32</v>
      </c>
      <c r="B32" s="6"/>
      <c r="C32" s="17">
        <v>500</v>
      </c>
      <c r="D32" s="6"/>
      <c r="E32" s="25">
        <v>400</v>
      </c>
      <c r="F32" s="6"/>
      <c r="G32" s="25">
        <v>500</v>
      </c>
      <c r="H32" s="6">
        <v>489.98</v>
      </c>
      <c r="I32" s="17">
        <v>809</v>
      </c>
    </row>
    <row r="33" spans="1:9" x14ac:dyDescent="0.25">
      <c r="A33" s="5" t="s">
        <v>33</v>
      </c>
      <c r="B33" s="7">
        <v>735.71</v>
      </c>
      <c r="C33" s="18">
        <v>900</v>
      </c>
      <c r="D33" s="7"/>
      <c r="E33" s="26">
        <v>900</v>
      </c>
      <c r="F33" s="7"/>
      <c r="G33" s="26">
        <v>800</v>
      </c>
      <c r="H33" s="7"/>
      <c r="I33" s="18">
        <v>809</v>
      </c>
    </row>
    <row r="34" spans="1:9" x14ac:dyDescent="0.25">
      <c r="A34" s="8" t="s">
        <v>34</v>
      </c>
      <c r="B34" s="9">
        <f>SUM(B31:B33)</f>
        <v>1918.3500000000001</v>
      </c>
      <c r="C34" s="19">
        <f t="shared" ref="C34:I34" si="6">SUM(C31:C33)</f>
        <v>4121</v>
      </c>
      <c r="D34" s="9">
        <f>SUM(D31:D33)</f>
        <v>1000.58</v>
      </c>
      <c r="E34" s="27">
        <f>SUM(E31:E33)</f>
        <v>4179</v>
      </c>
      <c r="F34" s="9">
        <f>SUM(F31:F33)</f>
        <v>2685.82</v>
      </c>
      <c r="G34" s="27">
        <f>SUM(G31:G33)</f>
        <v>4152</v>
      </c>
      <c r="H34" s="9">
        <f>SUM(H31:H33)</f>
        <v>2917.85</v>
      </c>
      <c r="I34" s="19">
        <f t="shared" si="6"/>
        <v>3894</v>
      </c>
    </row>
    <row r="35" spans="1:9" x14ac:dyDescent="0.25">
      <c r="A35" s="5"/>
      <c r="B35" s="6"/>
      <c r="C35" s="20"/>
      <c r="D35" s="6"/>
      <c r="E35" s="25"/>
      <c r="F35" s="6"/>
      <c r="G35" s="20"/>
      <c r="H35" s="6"/>
      <c r="I35" s="20"/>
    </row>
    <row r="36" spans="1:9" x14ac:dyDescent="0.25">
      <c r="A36" s="5" t="s">
        <v>35</v>
      </c>
      <c r="B36" s="6">
        <v>46.02</v>
      </c>
      <c r="C36" s="20">
        <v>950</v>
      </c>
      <c r="D36" s="6">
        <v>57.69</v>
      </c>
      <c r="E36" s="25">
        <v>300</v>
      </c>
      <c r="F36" s="6">
        <v>52.83</v>
      </c>
      <c r="G36" s="25">
        <v>50</v>
      </c>
      <c r="H36" s="6">
        <v>60.35</v>
      </c>
      <c r="I36" s="20"/>
    </row>
    <row r="37" spans="1:9" x14ac:dyDescent="0.25">
      <c r="A37" s="5" t="s">
        <v>36</v>
      </c>
      <c r="B37" s="6"/>
      <c r="C37" s="17">
        <v>300</v>
      </c>
      <c r="D37" s="6"/>
      <c r="E37" s="25">
        <v>100</v>
      </c>
      <c r="F37" s="6"/>
      <c r="G37" s="25">
        <v>100</v>
      </c>
      <c r="H37" s="6"/>
      <c r="I37" s="17">
        <v>50</v>
      </c>
    </row>
    <row r="38" spans="1:9" x14ac:dyDescent="0.25">
      <c r="A38" s="5" t="s">
        <v>37</v>
      </c>
      <c r="B38" s="6">
        <v>788.36</v>
      </c>
      <c r="C38" s="17">
        <v>700</v>
      </c>
      <c r="D38" s="6">
        <v>285.06</v>
      </c>
      <c r="E38" s="25">
        <v>800</v>
      </c>
      <c r="F38" s="6">
        <v>512.16</v>
      </c>
      <c r="G38" s="25">
        <v>800</v>
      </c>
      <c r="H38" s="6">
        <v>-149.80000000000001</v>
      </c>
      <c r="I38" s="17">
        <v>800</v>
      </c>
    </row>
    <row r="39" spans="1:9" x14ac:dyDescent="0.25">
      <c r="A39" s="5" t="s">
        <v>38</v>
      </c>
      <c r="B39" s="6">
        <v>15586.34</v>
      </c>
      <c r="C39" s="17">
        <f>1000+20000+500</f>
        <v>21500</v>
      </c>
      <c r="D39" s="6">
        <v>21351.17</v>
      </c>
      <c r="E39" s="25">
        <v>21300</v>
      </c>
      <c r="F39" s="6">
        <v>26528.27</v>
      </c>
      <c r="G39" s="25">
        <v>21300</v>
      </c>
      <c r="H39" s="6">
        <v>16720.580000000002</v>
      </c>
      <c r="I39" s="17">
        <v>22100</v>
      </c>
    </row>
    <row r="40" spans="1:9" x14ac:dyDescent="0.25">
      <c r="A40" s="5" t="s">
        <v>39</v>
      </c>
      <c r="B40" s="6">
        <v>39.93</v>
      </c>
      <c r="C40" s="17">
        <v>150</v>
      </c>
      <c r="D40" s="6"/>
      <c r="E40" s="25">
        <v>150</v>
      </c>
      <c r="F40" s="6"/>
      <c r="G40" s="25">
        <v>175</v>
      </c>
      <c r="H40" s="6"/>
      <c r="I40" s="17">
        <v>175</v>
      </c>
    </row>
    <row r="41" spans="1:9" x14ac:dyDescent="0.25">
      <c r="A41" s="5" t="s">
        <v>40</v>
      </c>
      <c r="B41" s="6">
        <v>157.11000000000001</v>
      </c>
      <c r="C41" s="17">
        <v>40</v>
      </c>
      <c r="D41" s="6">
        <v>208.17</v>
      </c>
      <c r="E41" s="25">
        <v>40</v>
      </c>
      <c r="F41" s="6">
        <v>242.71</v>
      </c>
      <c r="G41" s="25">
        <v>40</v>
      </c>
      <c r="H41" s="6">
        <v>101.4</v>
      </c>
      <c r="I41" s="17">
        <v>40</v>
      </c>
    </row>
    <row r="42" spans="1:9" x14ac:dyDescent="0.25">
      <c r="A42" s="5" t="s">
        <v>41</v>
      </c>
      <c r="B42" s="6">
        <v>27466.06</v>
      </c>
      <c r="C42" s="17">
        <f>2000+25000+100</f>
        <v>27100</v>
      </c>
      <c r="D42" s="6">
        <v>23635.19</v>
      </c>
      <c r="E42" s="25">
        <v>26850</v>
      </c>
      <c r="F42" s="6">
        <v>23010.29</v>
      </c>
      <c r="G42" s="25">
        <v>26975</v>
      </c>
      <c r="H42" s="6">
        <v>23029.11</v>
      </c>
      <c r="I42" s="17">
        <v>27100</v>
      </c>
    </row>
    <row r="43" spans="1:9" x14ac:dyDescent="0.25">
      <c r="A43" s="5" t="s">
        <v>42</v>
      </c>
      <c r="B43" s="6">
        <v>2500</v>
      </c>
      <c r="C43" s="17">
        <v>5000</v>
      </c>
      <c r="D43" s="6">
        <v>5500</v>
      </c>
      <c r="E43" s="25">
        <v>5000</v>
      </c>
      <c r="F43" s="6">
        <v>4500</v>
      </c>
      <c r="G43" s="25">
        <v>6000</v>
      </c>
      <c r="H43" s="6">
        <v>3500</v>
      </c>
      <c r="I43" s="17">
        <v>6000</v>
      </c>
    </row>
    <row r="44" spans="1:9" x14ac:dyDescent="0.25">
      <c r="A44" s="5" t="s">
        <v>43</v>
      </c>
      <c r="B44" s="7">
        <v>2964.18</v>
      </c>
      <c r="C44" s="18">
        <f>7690+3500</f>
        <v>11190</v>
      </c>
      <c r="D44" s="7">
        <v>2221.3200000000002</v>
      </c>
      <c r="E44" s="26">
        <v>14007</v>
      </c>
      <c r="F44" s="7">
        <v>1957.52</v>
      </c>
      <c r="G44" s="26">
        <v>15003</v>
      </c>
      <c r="H44" s="7">
        <v>7796.25</v>
      </c>
      <c r="I44" s="18">
        <v>15003</v>
      </c>
    </row>
    <row r="45" spans="1:9" x14ac:dyDescent="0.25">
      <c r="A45" s="8" t="s">
        <v>44</v>
      </c>
      <c r="B45" s="9">
        <f t="shared" ref="B45:I45" si="7">SUM(B36:B44)</f>
        <v>49548.000000000007</v>
      </c>
      <c r="C45" s="19">
        <f t="shared" si="7"/>
        <v>66930</v>
      </c>
      <c r="D45" s="9">
        <f t="shared" si="7"/>
        <v>53258.6</v>
      </c>
      <c r="E45" s="27">
        <f t="shared" si="7"/>
        <v>68547</v>
      </c>
      <c r="F45" s="9">
        <f t="shared" si="7"/>
        <v>56803.78</v>
      </c>
      <c r="G45" s="27">
        <f t="shared" si="7"/>
        <v>70443</v>
      </c>
      <c r="H45" s="9">
        <f t="shared" si="7"/>
        <v>51057.89</v>
      </c>
      <c r="I45" s="19">
        <f t="shared" si="7"/>
        <v>71268</v>
      </c>
    </row>
    <row r="46" spans="1:9" x14ac:dyDescent="0.25">
      <c r="A46" s="5"/>
      <c r="B46" s="6"/>
      <c r="C46" s="20"/>
      <c r="D46" s="6"/>
      <c r="E46" s="25"/>
      <c r="F46" s="6"/>
      <c r="G46" s="20"/>
      <c r="H46" s="6"/>
      <c r="I46" s="20"/>
    </row>
    <row r="47" spans="1:9" x14ac:dyDescent="0.25">
      <c r="A47" s="5" t="s">
        <v>45</v>
      </c>
      <c r="B47" s="6">
        <v>27667.5</v>
      </c>
      <c r="C47" s="17">
        <v>27440</v>
      </c>
      <c r="D47" s="6">
        <v>27562.5</v>
      </c>
      <c r="E47" s="25">
        <v>27388</v>
      </c>
      <c r="F47" s="6">
        <v>28927.5</v>
      </c>
      <c r="G47" s="25">
        <v>27528</v>
      </c>
      <c r="H47" s="6">
        <v>29952</v>
      </c>
      <c r="I47" s="17">
        <v>28404</v>
      </c>
    </row>
    <row r="48" spans="1:9" x14ac:dyDescent="0.25">
      <c r="A48" s="5" t="s">
        <v>46</v>
      </c>
      <c r="B48" s="6">
        <v>26</v>
      </c>
      <c r="C48" s="17">
        <v>400</v>
      </c>
      <c r="D48" s="6">
        <v>36.21</v>
      </c>
      <c r="E48" s="25">
        <v>300</v>
      </c>
      <c r="F48" s="6">
        <v>9.8000000000000007</v>
      </c>
      <c r="G48" s="25">
        <v>150</v>
      </c>
      <c r="H48" s="6">
        <v>324.60000000000002</v>
      </c>
      <c r="I48" s="17">
        <v>150</v>
      </c>
    </row>
    <row r="49" spans="1:9" x14ac:dyDescent="0.25">
      <c r="A49" s="5" t="s">
        <v>47</v>
      </c>
      <c r="B49" s="7"/>
      <c r="C49" s="21"/>
      <c r="D49" s="7"/>
      <c r="E49" s="25"/>
      <c r="F49" s="7"/>
      <c r="G49" s="25"/>
      <c r="H49" s="7">
        <v>1</v>
      </c>
      <c r="I49" s="21"/>
    </row>
    <row r="50" spans="1:9" x14ac:dyDescent="0.25">
      <c r="A50" s="8" t="s">
        <v>48</v>
      </c>
      <c r="B50" s="9">
        <f>SUM(B47:B49)</f>
        <v>27693.5</v>
      </c>
      <c r="C50" s="19">
        <f t="shared" ref="C50:I50" si="8">SUM(C47:C49)</f>
        <v>27840</v>
      </c>
      <c r="D50" s="9">
        <f>SUM(D47:D49)</f>
        <v>27598.71</v>
      </c>
      <c r="E50" s="29">
        <f>SUM(E47:E49)</f>
        <v>27688</v>
      </c>
      <c r="F50" s="9">
        <f>SUM(F47:F49)</f>
        <v>28937.3</v>
      </c>
      <c r="G50" s="29">
        <f>SUM(G47:G49)</f>
        <v>27678</v>
      </c>
      <c r="H50" s="9">
        <f>SUM(H47:H49)</f>
        <v>30277.599999999999</v>
      </c>
      <c r="I50" s="19">
        <f t="shared" si="8"/>
        <v>28554</v>
      </c>
    </row>
    <row r="51" spans="1:9" x14ac:dyDescent="0.25">
      <c r="A51" s="5"/>
      <c r="B51" s="6"/>
      <c r="C51" s="20"/>
      <c r="D51" s="6"/>
      <c r="E51" s="25"/>
      <c r="F51" s="6"/>
      <c r="G51" s="25"/>
      <c r="H51" s="6"/>
      <c r="I51" s="20"/>
    </row>
    <row r="52" spans="1:9" x14ac:dyDescent="0.25">
      <c r="A52" s="5" t="s">
        <v>49</v>
      </c>
      <c r="B52" s="7">
        <v>300</v>
      </c>
      <c r="C52" s="18">
        <v>300</v>
      </c>
      <c r="D52" s="7">
        <v>300</v>
      </c>
      <c r="E52" s="26">
        <v>300</v>
      </c>
      <c r="F52" s="7">
        <v>300</v>
      </c>
      <c r="G52" s="26">
        <v>300</v>
      </c>
      <c r="H52" s="7">
        <v>300</v>
      </c>
      <c r="I52" s="18">
        <v>300</v>
      </c>
    </row>
    <row r="53" spans="1:9" x14ac:dyDescent="0.25">
      <c r="A53" s="8" t="s">
        <v>50</v>
      </c>
      <c r="B53" s="9">
        <f>SUM(B52:B52)</f>
        <v>300</v>
      </c>
      <c r="C53" s="19">
        <f t="shared" ref="C53:I53" si="9">SUM(C52:C52)</f>
        <v>300</v>
      </c>
      <c r="D53" s="9">
        <f>SUM(D52:D52)</f>
        <v>300</v>
      </c>
      <c r="E53" s="27">
        <f>SUM(E52:E52)</f>
        <v>300</v>
      </c>
      <c r="F53" s="9">
        <f>SUM(F52:F52)</f>
        <v>300</v>
      </c>
      <c r="G53" s="27">
        <f>SUM(G52:G52)</f>
        <v>300</v>
      </c>
      <c r="H53" s="9">
        <f>SUM(H52:H52)</f>
        <v>300</v>
      </c>
      <c r="I53" s="19">
        <f t="shared" si="9"/>
        <v>300</v>
      </c>
    </row>
    <row r="54" spans="1:9" x14ac:dyDescent="0.25">
      <c r="A54" s="5"/>
      <c r="B54" s="7"/>
      <c r="C54" s="21"/>
      <c r="D54" s="7"/>
      <c r="E54" s="26"/>
      <c r="F54" s="7"/>
      <c r="G54" s="26"/>
      <c r="H54" s="7"/>
      <c r="I54" s="21"/>
    </row>
    <row r="55" spans="1:9" x14ac:dyDescent="0.25">
      <c r="A55" s="8" t="s">
        <v>51</v>
      </c>
      <c r="B55" s="11">
        <f>B25+B29+B34+B45+B50+B53</f>
        <v>100566.44</v>
      </c>
      <c r="C55" s="22">
        <f>C25+C29+C34+C45+C50+C53</f>
        <v>119731</v>
      </c>
      <c r="D55" s="11">
        <f>D25+D29+D34+D45+D50+D53</f>
        <v>99899.959999999992</v>
      </c>
      <c r="E55" s="28">
        <f>E25+E29+E34+E45+E50+E53</f>
        <v>121072</v>
      </c>
      <c r="F55" s="11">
        <f>F25+F29+F34+F45+F50+F53</f>
        <v>106274.25</v>
      </c>
      <c r="G55" s="28">
        <v>123081</v>
      </c>
      <c r="H55" s="11">
        <f>H25+H29+H34+H45+H50+H53</f>
        <v>102581.64000000001</v>
      </c>
      <c r="I55" s="22">
        <f>I25+I29+I34+I45+I50+I53</f>
        <v>124114</v>
      </c>
    </row>
    <row r="56" spans="1:9" x14ac:dyDescent="0.25">
      <c r="A56" s="5"/>
      <c r="B56" s="6"/>
      <c r="C56" s="20"/>
      <c r="D56" s="6"/>
      <c r="E56" s="25"/>
      <c r="F56" s="6"/>
      <c r="G56" s="25"/>
      <c r="H56" s="6"/>
      <c r="I56" s="20"/>
    </row>
    <row r="57" spans="1:9" ht="15.75" thickBot="1" x14ac:dyDescent="0.3">
      <c r="A57" s="8" t="s">
        <v>52</v>
      </c>
      <c r="B57" s="12">
        <f>B18-B55</f>
        <v>15305.589999999997</v>
      </c>
      <c r="C57" s="23">
        <f>C18-C55</f>
        <v>-16243</v>
      </c>
      <c r="D57" s="12">
        <f>D18-D55</f>
        <v>20593.450000000012</v>
      </c>
      <c r="E57" s="30">
        <f>E18-E55</f>
        <v>-16272</v>
      </c>
      <c r="F57" s="12">
        <f>F18-F55</f>
        <v>1256.359999999986</v>
      </c>
      <c r="G57" s="30">
        <v>-17530</v>
      </c>
      <c r="H57" s="12">
        <f>H18-H55</f>
        <v>-21015.540000000008</v>
      </c>
      <c r="I57" s="23">
        <f>I18-I55</f>
        <v>-13497</v>
      </c>
    </row>
    <row r="58" spans="1:9" ht="15.75" thickTop="1" x14ac:dyDescent="0.25">
      <c r="A58" s="5"/>
      <c r="B58" s="6"/>
      <c r="C58" s="20"/>
      <c r="D58" s="6"/>
      <c r="E58" s="25"/>
      <c r="F58" s="6"/>
      <c r="G58" s="25"/>
      <c r="H58" s="6"/>
      <c r="I58" s="20"/>
    </row>
    <row r="59" spans="1:9" x14ac:dyDescent="0.25">
      <c r="A59" s="5" t="s">
        <v>53</v>
      </c>
      <c r="B59" s="6">
        <v>110860.8</v>
      </c>
      <c r="C59" s="32">
        <v>110589</v>
      </c>
      <c r="D59" s="6">
        <v>126166.39</v>
      </c>
      <c r="E59" s="25">
        <v>126166</v>
      </c>
      <c r="F59" s="6">
        <v>146759.84</v>
      </c>
      <c r="G59" s="25">
        <v>146759.84</v>
      </c>
      <c r="H59" s="6">
        <v>148016.20000000001</v>
      </c>
      <c r="I59" s="33">
        <f>F62</f>
        <v>148016.20000000001</v>
      </c>
    </row>
    <row r="60" spans="1:9" x14ac:dyDescent="0.25">
      <c r="A60" s="5"/>
      <c r="B60" s="6"/>
      <c r="C60" s="20"/>
      <c r="D60" s="6"/>
      <c r="E60" s="25"/>
      <c r="F60" s="6"/>
      <c r="G60" s="25"/>
      <c r="H60" s="6"/>
      <c r="I60" s="20"/>
    </row>
    <row r="61" spans="1:9" x14ac:dyDescent="0.25">
      <c r="A61" s="5"/>
      <c r="B61" s="6"/>
      <c r="C61" s="20"/>
      <c r="D61" s="6"/>
      <c r="E61" s="25"/>
      <c r="F61" s="6"/>
      <c r="G61" s="25"/>
      <c r="H61" s="6"/>
      <c r="I61" s="20"/>
    </row>
    <row r="62" spans="1:9" ht="15.75" thickBot="1" x14ac:dyDescent="0.3">
      <c r="A62" s="8" t="s">
        <v>54</v>
      </c>
      <c r="B62" s="13">
        <v>126166.39</v>
      </c>
      <c r="C62" s="24">
        <v>93346</v>
      </c>
      <c r="D62" s="13">
        <v>146759.84</v>
      </c>
      <c r="E62" s="14">
        <v>109894</v>
      </c>
      <c r="F62" s="13">
        <v>148016.20000000001</v>
      </c>
      <c r="G62" s="31">
        <v>129229.84</v>
      </c>
      <c r="H62" s="13">
        <v>127000.66</v>
      </c>
      <c r="I62" s="24">
        <f>I57+I59</f>
        <v>134519.20000000001</v>
      </c>
    </row>
    <row r="63" spans="1:9" ht="15.75" thickTop="1" x14ac:dyDescent="0.25">
      <c r="G63" s="10"/>
    </row>
  </sheetData>
  <mergeCells count="2">
    <mergeCell ref="A1:I1"/>
    <mergeCell ref="A2:I2"/>
  </mergeCells>
  <pageMargins left="0.75" right="0.75" top="0.75" bottom="0.75" header="0.03" footer="0.03"/>
  <pageSetup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6CB10-AA35-47D6-9C87-7379797150E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Local Government Section-F</vt:lpstr>
      <vt:lpstr>Sheet1</vt:lpstr>
      <vt:lpstr>'Local Government Section-F'!Print_Titles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Marie I</dc:creator>
  <cp:lastModifiedBy>Libbert, Ricky</cp:lastModifiedBy>
  <dcterms:created xsi:type="dcterms:W3CDTF">2020-07-21T13:13:28Z</dcterms:created>
  <dcterms:modified xsi:type="dcterms:W3CDTF">2020-07-21T20:06:39Z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